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ateien von Andreas Scholz\Pfefferminzia\Online\"/>
    </mc:Choice>
  </mc:AlternateContent>
  <bookViews>
    <workbookView xWindow="0" yWindow="0" windowWidth="19670" windowHeight="17760"/>
  </bookViews>
  <sheets>
    <sheet name="Tabelle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 i="1" l="1"/>
  <c r="E12" i="1" s="1"/>
  <c r="E13" i="1" l="1"/>
  <c r="F12" i="1"/>
  <c r="F13" i="1" s="1"/>
  <c r="C12" i="1"/>
  <c r="C13" i="1"/>
  <c r="D12" i="1"/>
  <c r="D13" i="1" s="1"/>
  <c r="C5" i="1"/>
  <c r="C6" i="1"/>
  <c r="D5" i="1"/>
  <c r="D6" i="1" s="1"/>
  <c r="F5" i="1"/>
  <c r="F6" i="1" s="1"/>
  <c r="E6" i="1"/>
  <c r="E5" i="1"/>
  <c r="C15" i="1" l="1"/>
  <c r="C8" i="1"/>
  <c r="C17" i="1" s="1"/>
</calcChain>
</file>

<file path=xl/sharedStrings.xml><?xml version="1.0" encoding="utf-8"?>
<sst xmlns="http://schemas.openxmlformats.org/spreadsheetml/2006/main" count="15" uniqueCount="12">
  <si>
    <t>Relevante Beträge</t>
  </si>
  <si>
    <t>Teilbeträge</t>
  </si>
  <si>
    <t>Steuertafel 2022 NEU</t>
  </si>
  <si>
    <t>Steuertafel 2022 ALT</t>
  </si>
  <si>
    <t>Steuerstufe (nach EStG)</t>
  </si>
  <si>
    <t>Bisher zu zahlende Einkommensteuer in Euro:</t>
  </si>
  <si>
    <t>Nun zu zahlende Einkommensteuer in Euro:</t>
  </si>
  <si>
    <t>Differenz in Euro</t>
  </si>
  <si>
    <t>Gemeinsames zu versteuerndes Jahreseinkommen in Euro:</t>
  </si>
  <si>
    <t>Maßgebliches gerundetes Einkommen in Euro:</t>
  </si>
  <si>
    <t>Stand: 13. Mai 2022</t>
  </si>
  <si>
    <t>Anmerkung: Diese Berechnung beruht auf den Richtlinien des Paragraf 32a des Einkommensteuergesetzes in der aktuellen und der neu geplanten Fassung. Wir haben die Formeln mit größtmöglicher Sorgfalt erstellt, übernehmen aber für die Richtigkeit keine Gewähr.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</si>
</sst>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1"/>
      <name val="Calibri"/>
      <family val="2"/>
      <scheme val="minor"/>
    </font>
    <font>
      <b/>
      <sz val="16"/>
      <color theme="1"/>
      <name val="Calibri"/>
      <family val="2"/>
      <scheme val="minor"/>
    </font>
    <font>
      <b/>
      <sz val="18"/>
      <color theme="1"/>
      <name val="Calibri"/>
      <family val="2"/>
      <scheme val="minor"/>
    </font>
  </fonts>
  <fills count="2">
    <fill>
      <patternFill patternType="none"/>
    </fill>
    <fill>
      <patternFill patternType="gray125"/>
    </fill>
  </fills>
  <borders count="10">
    <border>
      <left/>
      <right/>
      <top/>
      <bottom/>
      <diagonal/>
    </border>
    <border>
      <left style="medium">
        <color rgb="FFFF0000"/>
      </left>
      <right style="medium">
        <color rgb="FFFF0000"/>
      </right>
      <top style="medium">
        <color rgb="FFFF0000"/>
      </top>
      <bottom style="medium">
        <color rgb="FFFF0000"/>
      </bottom>
      <diagonal/>
    </border>
    <border>
      <left/>
      <right/>
      <top style="thick">
        <color theme="1"/>
      </top>
      <bottom/>
      <diagonal/>
    </border>
    <border>
      <left style="thick">
        <color theme="1"/>
      </left>
      <right style="thick">
        <color theme="1"/>
      </right>
      <top style="thick">
        <color theme="1"/>
      </top>
      <bottom style="thick">
        <color theme="1"/>
      </bottom>
      <diagonal/>
    </border>
    <border>
      <left/>
      <right style="thick">
        <color theme="1"/>
      </right>
      <top style="thick">
        <color theme="1"/>
      </top>
      <bottom/>
      <diagonal/>
    </border>
    <border>
      <left style="medium">
        <color theme="1"/>
      </left>
      <right style="medium">
        <color theme="1"/>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s>
  <cellStyleXfs count="1">
    <xf numFmtId="0" fontId="0" fillId="0" borderId="0"/>
  </cellStyleXfs>
  <cellXfs count="27">
    <xf numFmtId="0" fontId="0" fillId="0" borderId="0" xfId="0"/>
    <xf numFmtId="0" fontId="0" fillId="0" borderId="0" xfId="0" applyAlignment="1">
      <alignment vertical="center"/>
    </xf>
    <xf numFmtId="0" fontId="1" fillId="0" borderId="0" xfId="0" applyFont="1" applyAlignment="1">
      <alignment horizontal="center"/>
    </xf>
    <xf numFmtId="0" fontId="0" fillId="0" borderId="0" xfId="0" applyAlignment="1" applyProtection="1">
      <alignment horizontal="center" vertical="center"/>
    </xf>
    <xf numFmtId="0" fontId="0" fillId="0" borderId="0" xfId="0" applyAlignment="1" applyProtection="1">
      <alignment vertical="center"/>
    </xf>
    <xf numFmtId="0" fontId="0" fillId="0" borderId="0" xfId="0" applyBorder="1" applyAlignment="1" applyProtection="1">
      <alignment vertical="center"/>
    </xf>
    <xf numFmtId="0" fontId="1" fillId="0" borderId="3" xfId="0" applyFont="1" applyBorder="1" applyAlignment="1" applyProtection="1">
      <alignment horizontal="center" vertical="center"/>
    </xf>
    <xf numFmtId="0" fontId="1" fillId="0" borderId="0" xfId="0" applyFont="1" applyAlignment="1" applyProtection="1">
      <alignment horizontal="center" vertical="center"/>
    </xf>
    <xf numFmtId="4" fontId="0" fillId="0" borderId="0" xfId="0" applyNumberFormat="1" applyAlignment="1" applyProtection="1">
      <alignment horizontal="center" vertical="center"/>
    </xf>
    <xf numFmtId="4" fontId="0" fillId="0" borderId="3" xfId="0" applyNumberFormat="1" applyBorder="1" applyAlignment="1" applyProtection="1">
      <alignment horizontal="center" vertical="center"/>
    </xf>
    <xf numFmtId="0" fontId="1" fillId="0" borderId="5" xfId="0" applyFont="1" applyBorder="1" applyAlignment="1" applyProtection="1">
      <alignment horizontal="center" vertical="center" wrapText="1"/>
    </xf>
    <xf numFmtId="3" fontId="3" fillId="0" borderId="4" xfId="0" applyNumberFormat="1" applyFont="1" applyBorder="1" applyAlignment="1" applyProtection="1">
      <alignment horizontal="center" vertical="center"/>
    </xf>
    <xf numFmtId="0" fontId="0" fillId="0" borderId="2" xfId="0" applyBorder="1" applyAlignment="1" applyProtection="1">
      <alignment vertical="center"/>
    </xf>
    <xf numFmtId="3" fontId="3" fillId="0" borderId="6" xfId="0" applyNumberFormat="1" applyFont="1" applyBorder="1" applyAlignment="1" applyProtection="1">
      <alignment horizontal="center" vertical="center"/>
    </xf>
    <xf numFmtId="0" fontId="0" fillId="0" borderId="0" xfId="0" applyAlignment="1" applyProtection="1">
      <alignment horizontal="center"/>
    </xf>
    <xf numFmtId="0" fontId="0" fillId="0" borderId="0" xfId="0" applyProtection="1"/>
    <xf numFmtId="0" fontId="3" fillId="0" borderId="3" xfId="0" applyFont="1" applyBorder="1" applyAlignment="1" applyProtection="1">
      <alignment horizontal="center" vertical="center" wrapText="1"/>
    </xf>
    <xf numFmtId="3" fontId="3" fillId="0" borderId="3" xfId="0" applyNumberFormat="1" applyFont="1" applyBorder="1" applyAlignment="1" applyProtection="1">
      <alignment horizontal="center" vertical="center"/>
    </xf>
    <xf numFmtId="0" fontId="0" fillId="0" borderId="0" xfId="0" applyFont="1" applyAlignment="1" applyProtection="1">
      <alignment horizontal="center" vertical="center"/>
    </xf>
    <xf numFmtId="0" fontId="1" fillId="0" borderId="0" xfId="0" applyFont="1" applyAlignment="1" applyProtection="1">
      <alignment horizontal="center" vertical="center" wrapText="1"/>
    </xf>
    <xf numFmtId="0" fontId="1" fillId="0" borderId="0" xfId="0" applyFont="1" applyBorder="1" applyAlignment="1" applyProtection="1">
      <alignment horizontal="center" vertical="center" wrapText="1"/>
    </xf>
    <xf numFmtId="3" fontId="3" fillId="0" borderId="5" xfId="0" applyNumberFormat="1" applyFont="1" applyBorder="1" applyAlignment="1" applyProtection="1">
      <alignment horizontal="center" vertical="center"/>
    </xf>
    <xf numFmtId="4" fontId="3" fillId="0" borderId="1" xfId="0" applyNumberFormat="1" applyFont="1" applyBorder="1" applyAlignment="1" applyProtection="1">
      <alignment horizontal="center" vertical="center"/>
      <protection locked="0"/>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9" xfId="0" applyFont="1" applyBorder="1" applyAlignment="1" applyProtection="1">
      <alignment horizontal="center" vertical="center"/>
    </xf>
    <xf numFmtId="0" fontId="0" fillId="0" borderId="3" xfId="0" applyBorder="1" applyAlignment="1" applyProtection="1">
      <alignment horizontal="center"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209550</xdr:rowOff>
    </xdr:from>
    <xdr:to>
      <xdr:col>0</xdr:col>
      <xdr:colOff>1654955</xdr:colOff>
      <xdr:row>0</xdr:row>
      <xdr:rowOff>444500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09550"/>
          <a:ext cx="1654955" cy="234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abSelected="1" workbookViewId="0">
      <selection activeCell="D8" sqref="D8"/>
    </sheetView>
  </sheetViews>
  <sheetFormatPr baseColWidth="10" defaultRowHeight="14.5" x14ac:dyDescent="0.35"/>
  <cols>
    <col min="1" max="1" width="25.1796875" customWidth="1"/>
    <col min="2" max="2" width="25" customWidth="1"/>
    <col min="3" max="3" width="19.1796875" customWidth="1"/>
    <col min="4" max="4" width="20.1796875" customWidth="1"/>
    <col min="5" max="5" width="22.08984375" customWidth="1"/>
    <col min="6" max="6" width="19.26953125" customWidth="1"/>
  </cols>
  <sheetData>
    <row r="1" spans="1:6" s="1" customFormat="1" ht="52.5" customHeight="1" thickBot="1" x14ac:dyDescent="0.4">
      <c r="A1" s="3"/>
      <c r="B1" s="19" t="s">
        <v>8</v>
      </c>
      <c r="C1" s="22">
        <v>33397</v>
      </c>
      <c r="D1" s="20" t="s">
        <v>9</v>
      </c>
      <c r="E1" s="21">
        <f>ROUNDDOWN((C1/2),0)</f>
        <v>16698</v>
      </c>
      <c r="F1" s="5"/>
    </row>
    <row r="2" spans="1:6" ht="25" customHeight="1" thickBot="1" x14ac:dyDescent="0.4">
      <c r="A2" s="3"/>
      <c r="B2" s="4"/>
      <c r="C2" s="5"/>
      <c r="D2" s="4"/>
      <c r="E2" s="5"/>
      <c r="F2" s="4"/>
    </row>
    <row r="3" spans="1:6" ht="25" customHeight="1" thickBot="1" x14ac:dyDescent="0.4">
      <c r="A3" s="3"/>
      <c r="B3" s="23" t="s">
        <v>3</v>
      </c>
      <c r="C3" s="24"/>
      <c r="D3" s="25"/>
      <c r="E3" s="4"/>
      <c r="F3" s="4"/>
    </row>
    <row r="4" spans="1:6" s="2" customFormat="1" ht="25" customHeight="1" thickTop="1" thickBot="1" x14ac:dyDescent="0.4">
      <c r="A4" s="6" t="s">
        <v>4</v>
      </c>
      <c r="B4" s="6">
        <v>1</v>
      </c>
      <c r="C4" s="6">
        <v>2</v>
      </c>
      <c r="D4" s="6">
        <v>3</v>
      </c>
      <c r="E4" s="6">
        <v>4</v>
      </c>
      <c r="F4" s="6">
        <v>5</v>
      </c>
    </row>
    <row r="5" spans="1:6" ht="25" customHeight="1" thickTop="1" thickBot="1" x14ac:dyDescent="0.4">
      <c r="A5" s="7" t="s">
        <v>1</v>
      </c>
      <c r="B5" s="8">
        <v>0</v>
      </c>
      <c r="C5" s="8">
        <f>(1008.7*(($E1-9984)/10000)+1400)*(($E1-9984)/10000)</f>
        <v>1394.6597282519999</v>
      </c>
      <c r="D5" s="8">
        <f>(206.43*(($E1-14926)/10000)+2397)*(($E1-14926)/10000)+938.24</f>
        <v>1369.4702689712001</v>
      </c>
      <c r="E5" s="8">
        <f>0.42*E1-9267.53</f>
        <v>-2254.3700000000008</v>
      </c>
      <c r="F5" s="8">
        <f>0.45*E1-17602.28</f>
        <v>-10088.179999999998</v>
      </c>
    </row>
    <row r="6" spans="1:6" ht="25" customHeight="1" thickTop="1" thickBot="1" x14ac:dyDescent="0.4">
      <c r="A6" s="6" t="s">
        <v>0</v>
      </c>
      <c r="B6" s="9">
        <v>0</v>
      </c>
      <c r="C6" s="9">
        <f>IF($E1&lt;9985,0,IF($E1&gt;14926,0,C5))</f>
        <v>0</v>
      </c>
      <c r="D6" s="9">
        <f>IF($E1&lt;14927,0,IF($E1&gt;58596,0,D5))</f>
        <v>1369.4702689712001</v>
      </c>
      <c r="E6" s="9">
        <f>IF($E1&lt;58597,0,IF($E1&gt;277825,0,E5))</f>
        <v>0</v>
      </c>
      <c r="F6" s="9">
        <f>IF($E1&lt;277826,0,F5)</f>
        <v>0</v>
      </c>
    </row>
    <row r="7" spans="1:6" ht="25" customHeight="1" thickTop="1" thickBot="1" x14ac:dyDescent="0.4">
      <c r="A7" s="3"/>
      <c r="B7" s="3"/>
      <c r="C7" s="3"/>
      <c r="D7" s="3"/>
      <c r="E7" s="3"/>
      <c r="F7" s="3"/>
    </row>
    <row r="8" spans="1:6" ht="53.5" customHeight="1" thickTop="1" thickBot="1" x14ac:dyDescent="0.4">
      <c r="A8" s="3"/>
      <c r="B8" s="10" t="s">
        <v>5</v>
      </c>
      <c r="C8" s="11">
        <f>ROUNDDOWN(SUM(B6:F6),0)*2</f>
        <v>2738</v>
      </c>
      <c r="D8" s="3"/>
      <c r="E8" s="3"/>
      <c r="F8" s="3"/>
    </row>
    <row r="9" spans="1:6" ht="25" customHeight="1" thickTop="1" thickBot="1" x14ac:dyDescent="0.4">
      <c r="A9" s="3"/>
      <c r="B9" s="4"/>
      <c r="C9" s="12"/>
      <c r="D9" s="4"/>
      <c r="E9" s="4"/>
      <c r="F9" s="4"/>
    </row>
    <row r="10" spans="1:6" ht="25" customHeight="1" thickBot="1" x14ac:dyDescent="0.4">
      <c r="A10" s="3"/>
      <c r="B10" s="23" t="s">
        <v>2</v>
      </c>
      <c r="C10" s="24"/>
      <c r="D10" s="25"/>
      <c r="E10" s="4"/>
      <c r="F10" s="4"/>
    </row>
    <row r="11" spans="1:6" s="2" customFormat="1" ht="25" customHeight="1" thickTop="1" thickBot="1" x14ac:dyDescent="0.4">
      <c r="A11" s="6" t="s">
        <v>4</v>
      </c>
      <c r="B11" s="6">
        <v>1</v>
      </c>
      <c r="C11" s="6">
        <v>2</v>
      </c>
      <c r="D11" s="6">
        <v>3</v>
      </c>
      <c r="E11" s="6">
        <v>4</v>
      </c>
      <c r="F11" s="6">
        <v>5</v>
      </c>
    </row>
    <row r="12" spans="1:6" ht="25" customHeight="1" thickTop="1" thickBot="1" x14ac:dyDescent="0.4">
      <c r="A12" s="7" t="s">
        <v>1</v>
      </c>
      <c r="B12" s="8">
        <v>0</v>
      </c>
      <c r="C12" s="8">
        <f>(1088.67*(($E1-10347)/10000)+1400)*(($E1-10347)/10000)</f>
        <v>1328.2572327267001</v>
      </c>
      <c r="D12" s="8">
        <f>(206.43*(($E1-14926)/10000)+2397)*(($E1-14926)/10000)+869.32</f>
        <v>1300.5502689712</v>
      </c>
      <c r="E12" s="8">
        <f>0.42*E1-9336.45</f>
        <v>-2323.2900000000009</v>
      </c>
      <c r="F12" s="8">
        <f>0.45*E1-17671.2</f>
        <v>-10157.1</v>
      </c>
    </row>
    <row r="13" spans="1:6" ht="25" customHeight="1" thickTop="1" thickBot="1" x14ac:dyDescent="0.4">
      <c r="A13" s="6" t="s">
        <v>0</v>
      </c>
      <c r="B13" s="9">
        <v>0</v>
      </c>
      <c r="C13" s="9">
        <f>IF($E1&lt;10348,0,IF($E1&gt;14926,0,C12))</f>
        <v>0</v>
      </c>
      <c r="D13" s="9">
        <f>IF($E1&lt;14927,0,IF($E1&gt;58596,0,D12))</f>
        <v>1300.5502689712</v>
      </c>
      <c r="E13" s="9">
        <f>IF($E1&lt;58597,0,IF($E1&gt;277825,0,E12))</f>
        <v>0</v>
      </c>
      <c r="F13" s="9">
        <f>IF($E1&lt;277826,0,F12)</f>
        <v>0</v>
      </c>
    </row>
    <row r="14" spans="1:6" ht="25" customHeight="1" thickTop="1" thickBot="1" x14ac:dyDescent="0.4">
      <c r="A14" s="3"/>
      <c r="B14" s="3"/>
      <c r="C14" s="3"/>
      <c r="D14" s="3"/>
      <c r="E14" s="3"/>
      <c r="F14" s="3"/>
    </row>
    <row r="15" spans="1:6" ht="53.5" customHeight="1" thickBot="1" x14ac:dyDescent="0.4">
      <c r="A15" s="3"/>
      <c r="B15" s="10" t="s">
        <v>6</v>
      </c>
      <c r="C15" s="13">
        <f>ROUNDDOWN(SUM(B13:F13),0)*2</f>
        <v>2600</v>
      </c>
      <c r="D15" s="3"/>
      <c r="E15" s="3"/>
      <c r="F15" s="3"/>
    </row>
    <row r="16" spans="1:6" ht="15" thickBot="1" x14ac:dyDescent="0.4">
      <c r="A16" s="14"/>
      <c r="B16" s="15"/>
      <c r="C16" s="15"/>
      <c r="D16" s="15"/>
      <c r="E16" s="15"/>
      <c r="F16" s="15"/>
    </row>
    <row r="17" spans="1:6" ht="51" customHeight="1" thickTop="1" thickBot="1" x14ac:dyDescent="0.4">
      <c r="A17" s="15"/>
      <c r="B17" s="16" t="s">
        <v>7</v>
      </c>
      <c r="C17" s="17">
        <f>C8-C15</f>
        <v>138</v>
      </c>
      <c r="D17" s="15"/>
      <c r="E17" s="18" t="s">
        <v>10</v>
      </c>
      <c r="F17" s="15"/>
    </row>
    <row r="18" spans="1:6" ht="15.5" thickTop="1" thickBot="1" x14ac:dyDescent="0.4">
      <c r="A18" s="15"/>
      <c r="B18" s="15"/>
      <c r="C18" s="15"/>
      <c r="D18" s="15"/>
      <c r="E18" s="15"/>
      <c r="F18" s="15"/>
    </row>
    <row r="19" spans="1:6" ht="34.5" customHeight="1" thickTop="1" thickBot="1" x14ac:dyDescent="0.4">
      <c r="A19" s="26" t="s">
        <v>11</v>
      </c>
      <c r="B19" s="26"/>
      <c r="C19" s="26"/>
      <c r="D19" s="26"/>
      <c r="E19" s="26"/>
      <c r="F19" s="26"/>
    </row>
    <row r="20" spans="1:6" ht="15" thickTop="1" x14ac:dyDescent="0.35"/>
  </sheetData>
  <sheetProtection algorithmName="SHA-512" hashValue="S9jGJ7KDXMCVA3KEeQyGBQm4fJTOIDmsyHpapFD+U29rarFYpOvbt+7ZwMDc52pnXaDdN8kwFWilUrw2jwwnpg==" saltValue="mjaBAbK86TF3w0FXTbzkSQ==" spinCount="100000" sheet="1" objects="1" scenarios="1"/>
  <mergeCells count="3">
    <mergeCell ref="B3:D3"/>
    <mergeCell ref="B10:D10"/>
    <mergeCell ref="A19:F19"/>
  </mergeCells>
  <pageMargins left="0.7" right="0.7" top="0.78740157499999996" bottom="0.78740157499999996"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Andreas Harms</dc:creator>
  <cp:lastModifiedBy>Andreas Harms</cp:lastModifiedBy>
  <dcterms:created xsi:type="dcterms:W3CDTF">2022-05-13T10:56:55Z</dcterms:created>
  <dcterms:modified xsi:type="dcterms:W3CDTF">2022-05-13T13:33:48Z</dcterms:modified>
</cp:coreProperties>
</file>